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округ'!$A$1:$T$45</definedName>
  </definedNames>
  <calcPr fullCalcOnLoad="1"/>
</workbook>
</file>

<file path=xl/sharedStrings.xml><?xml version="1.0" encoding="utf-8"?>
<sst xmlns="http://schemas.openxmlformats.org/spreadsheetml/2006/main" count="124" uniqueCount="59">
  <si>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</si>
  <si>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</si>
  <si>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</si>
  <si>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</si>
  <si>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</si>
  <si>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</si>
  <si>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</si>
  <si>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</si>
  <si>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</si>
  <si>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</si>
  <si>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</si>
  <si>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</si>
  <si>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</si>
  <si>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</si>
  <si>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</si>
  <si>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</si>
  <si>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</si>
  <si>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</si>
  <si>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</si>
  <si>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</si>
  <si>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</si>
  <si>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</si>
  <si>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</si>
  <si>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</si>
  <si>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</si>
  <si>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</si>
  <si>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</si>
  <si>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</si>
  <si>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</si>
  <si>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</si>
  <si>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</si>
  <si>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</si>
  <si>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</si>
  <si>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</si>
  <si>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</si>
  <si>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</si>
  <si>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</si>
  <si>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</si>
  <si>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</si>
  <si>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</si>
  <si>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</si>
  <si>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</si>
  <si>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</si>
  <si>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</si>
  <si>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</si>
  <si>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</si>
  <si>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</si>
  <si>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</si>
  <si>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</si>
  <si>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</si>
  <si>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</si>
  <si>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</si>
  <si>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ул. Целлюлозная, 14</t>
  </si>
  <si>
    <t>Жилой район Северный территориальный округ</t>
  </si>
  <si>
    <t>ул. Титова, 20</t>
  </si>
  <si>
    <t>ул. Кутузова М.И., 3</t>
  </si>
  <si>
    <t>деревянные благоустроенные МВК</t>
  </si>
  <si>
    <t>ул. Бергавинова, 8</t>
  </si>
  <si>
    <t>Лот № 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</si>
</sst>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34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tabSelected="1" view="pageBreakPreview" zoomScaleSheetLayoutView="100" zoomScalePageLayoutView="0" workbookViewId="0" topLeftCell="A1">
      <pane xSplit="6" ySplit="9" topLeftCell="I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7" sqref="A7:F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5" width="9.875" style="7" bestFit="1" customWidth="1"/>
    <col min="16" max="16" width="21.00390625" style="7" customWidth="1"/>
    <col min="17" max="17" width="6.75390625" style="7" hidden="1" customWidth="1"/>
    <col min="18" max="18" width="5.75390625" style="7" customWidth="1"/>
    <col min="19" max="19" width="9.875" style="7" bestFit="1" customWidth="1"/>
    <col min="20" max="20" width="9.125" style="1" customWidth="1"/>
    <col min="21" max="21" width="10.25390625" style="1" bestFit="1" customWidth="1"/>
    <col min="22" max="76" width="9.125" style="1" customWidth="1"/>
  </cols>
  <sheetData>
    <row r="1" spans="1:10" ht="16.5" customHeight="1">
      <c r="A1" s="44" t="s">
        <v>0</v>
      </c>
      <c r="B1" s="44"/>
      <c r="C1" s="44"/>
      <c r="D1" s="44"/>
      <c r="E1" s="44"/>
      <c r="F1" s="44"/>
      <c r="J1" s="34" t="s">
        <v>49</v>
      </c>
    </row>
    <row r="2" spans="1:10" ht="16.5" customHeight="1">
      <c r="A2" s="44" t="s">
        <v>1</v>
      </c>
      <c r="B2" s="44"/>
      <c r="C2" s="44"/>
      <c r="D2" s="44"/>
      <c r="E2" s="44"/>
      <c r="F2" s="44"/>
      <c r="J2" s="7" t="s">
        <v>50</v>
      </c>
    </row>
    <row r="3" spans="1:10" ht="16.5" customHeight="1">
      <c r="A3" s="44" t="s">
        <v>2</v>
      </c>
      <c r="B3" s="44"/>
      <c r="C3" s="44"/>
      <c r="D3" s="44"/>
      <c r="E3" s="44"/>
      <c r="F3" s="44"/>
      <c r="J3" s="7" t="s">
        <v>51</v>
      </c>
    </row>
    <row r="4" spans="1:6" ht="16.5" customHeight="1">
      <c r="A4" s="44" t="s">
        <v>28</v>
      </c>
      <c r="B4" s="44"/>
      <c r="C4" s="44"/>
      <c r="D4" s="44"/>
      <c r="E4" s="44"/>
      <c r="F4" s="44"/>
    </row>
    <row r="5" spans="1:19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" ht="12.75">
      <c r="A6" s="3" t="s">
        <v>58</v>
      </c>
      <c r="B6" s="3" t="s">
        <v>53</v>
      </c>
    </row>
    <row r="7" spans="1:19" ht="18" customHeight="1">
      <c r="A7" s="47" t="s">
        <v>3</v>
      </c>
      <c r="B7" s="47"/>
      <c r="C7" s="47"/>
      <c r="D7" s="47"/>
      <c r="E7" s="47"/>
      <c r="F7" s="47"/>
      <c r="G7" s="46"/>
      <c r="H7" s="46"/>
      <c r="I7" s="46"/>
      <c r="J7" s="46"/>
      <c r="K7" s="46"/>
      <c r="L7" s="46"/>
      <c r="M7" s="46"/>
      <c r="N7" s="46"/>
      <c r="O7" s="46"/>
      <c r="P7" s="31"/>
      <c r="Q7" s="31"/>
      <c r="R7" s="31"/>
      <c r="S7" s="31"/>
    </row>
    <row r="8" spans="1:76" s="33" customFormat="1" ht="35.25" customHeight="1">
      <c r="A8" s="47"/>
      <c r="B8" s="47"/>
      <c r="C8" s="47"/>
      <c r="D8" s="47"/>
      <c r="E8" s="47"/>
      <c r="F8" s="48"/>
      <c r="G8" s="49" t="s">
        <v>47</v>
      </c>
      <c r="H8" s="50"/>
      <c r="I8" s="50"/>
      <c r="J8" s="50"/>
      <c r="K8" s="49" t="s">
        <v>48</v>
      </c>
      <c r="L8" s="50"/>
      <c r="M8" s="50"/>
      <c r="N8" s="50"/>
      <c r="O8" s="50"/>
      <c r="P8" s="45" t="s">
        <v>56</v>
      </c>
      <c r="Q8" s="45"/>
      <c r="R8" s="45"/>
      <c r="S8" s="4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20" s="4" customFormat="1" ht="33.75">
      <c r="A9" s="47"/>
      <c r="B9" s="47"/>
      <c r="C9" s="47"/>
      <c r="D9" s="47"/>
      <c r="E9" s="47"/>
      <c r="F9" s="47"/>
      <c r="G9" s="23" t="s">
        <v>4</v>
      </c>
      <c r="H9" s="24" t="s">
        <v>5</v>
      </c>
      <c r="I9" s="24" t="s">
        <v>6</v>
      </c>
      <c r="J9" s="24" t="s">
        <v>52</v>
      </c>
      <c r="K9" s="23" t="s">
        <v>4</v>
      </c>
      <c r="L9" s="24" t="s">
        <v>5</v>
      </c>
      <c r="M9" s="24" t="s">
        <v>6</v>
      </c>
      <c r="N9" s="24" t="s">
        <v>54</v>
      </c>
      <c r="O9" s="24" t="s">
        <v>55</v>
      </c>
      <c r="P9" s="23" t="s">
        <v>4</v>
      </c>
      <c r="Q9" s="24" t="s">
        <v>5</v>
      </c>
      <c r="R9" s="24" t="s">
        <v>6</v>
      </c>
      <c r="S9" s="24" t="s">
        <v>57</v>
      </c>
      <c r="T9" s="24"/>
    </row>
    <row r="10" spans="1:19" ht="12.75">
      <c r="A10" s="37" t="s">
        <v>7</v>
      </c>
      <c r="B10" s="37"/>
      <c r="C10" s="37"/>
      <c r="D10" s="37"/>
      <c r="E10" s="37"/>
      <c r="F10" s="37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0">
        <f>SUM(O11:O14)</f>
        <v>0</v>
      </c>
      <c r="P10" s="11"/>
      <c r="Q10" s="9">
        <f>SUM(Q11:Q14)</f>
        <v>0</v>
      </c>
      <c r="R10" s="9">
        <v>0</v>
      </c>
      <c r="S10" s="10">
        <f>SUM(S11:S14)</f>
        <v>0</v>
      </c>
    </row>
    <row r="11" spans="1:19" ht="12.75">
      <c r="A11" s="35" t="s">
        <v>8</v>
      </c>
      <c r="B11" s="35"/>
      <c r="C11" s="35"/>
      <c r="D11" s="35"/>
      <c r="E11" s="35"/>
      <c r="F11" s="35"/>
      <c r="G11" s="14" t="s">
        <v>9</v>
      </c>
      <c r="H11" s="12">
        <v>0</v>
      </c>
      <c r="I11" s="5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3">
        <f>$M$11*O39*$B$45</f>
        <v>0</v>
      </c>
      <c r="P11" s="14" t="s">
        <v>9</v>
      </c>
      <c r="Q11" s="12">
        <v>0</v>
      </c>
      <c r="R11" s="32">
        <v>0</v>
      </c>
      <c r="S11" s="13">
        <f>R11*S39*$B$45</f>
        <v>0</v>
      </c>
    </row>
    <row r="12" spans="1:19" ht="12.75">
      <c r="A12" s="35" t="s">
        <v>10</v>
      </c>
      <c r="B12" s="35"/>
      <c r="C12" s="35"/>
      <c r="D12" s="35"/>
      <c r="E12" s="35"/>
      <c r="F12" s="35"/>
      <c r="G12" s="14" t="s">
        <v>9</v>
      </c>
      <c r="H12" s="12">
        <v>0</v>
      </c>
      <c r="I12" s="5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3">
        <v>0</v>
      </c>
      <c r="P12" s="14" t="s">
        <v>9</v>
      </c>
      <c r="Q12" s="12">
        <v>0</v>
      </c>
      <c r="R12" s="32">
        <v>0</v>
      </c>
      <c r="S12" s="13">
        <v>0</v>
      </c>
    </row>
    <row r="13" spans="1:19" ht="12.75">
      <c r="A13" s="35" t="s">
        <v>11</v>
      </c>
      <c r="B13" s="35"/>
      <c r="C13" s="35"/>
      <c r="D13" s="35"/>
      <c r="E13" s="35"/>
      <c r="F13" s="35"/>
      <c r="G13" s="14" t="s">
        <v>9</v>
      </c>
      <c r="H13" s="12">
        <v>0</v>
      </c>
      <c r="I13" s="5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3">
        <v>0</v>
      </c>
      <c r="P13" s="14" t="s">
        <v>9</v>
      </c>
      <c r="Q13" s="12">
        <v>0</v>
      </c>
      <c r="R13" s="32">
        <v>0</v>
      </c>
      <c r="S13" s="13">
        <v>0</v>
      </c>
    </row>
    <row r="14" spans="1:19" ht="12.75">
      <c r="A14" s="35" t="s">
        <v>12</v>
      </c>
      <c r="B14" s="35"/>
      <c r="C14" s="35"/>
      <c r="D14" s="35"/>
      <c r="E14" s="35"/>
      <c r="F14" s="35"/>
      <c r="G14" s="14" t="s">
        <v>13</v>
      </c>
      <c r="H14" s="12">
        <v>0</v>
      </c>
      <c r="I14" s="5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3">
        <v>0</v>
      </c>
      <c r="P14" s="14" t="s">
        <v>13</v>
      </c>
      <c r="Q14" s="12">
        <v>0</v>
      </c>
      <c r="R14" s="32">
        <v>0</v>
      </c>
      <c r="S14" s="13">
        <v>0</v>
      </c>
    </row>
    <row r="15" spans="1:19" ht="23.25" customHeight="1">
      <c r="A15" s="36" t="s">
        <v>14</v>
      </c>
      <c r="B15" s="36"/>
      <c r="C15" s="36"/>
      <c r="D15" s="36"/>
      <c r="E15" s="36"/>
      <c r="F15" s="36"/>
      <c r="G15" s="15"/>
      <c r="H15" s="9">
        <f>SUM(H16:H21)</f>
        <v>51.41294050776808</v>
      </c>
      <c r="I15" s="26">
        <f>SUM(I16:I23)</f>
        <v>5.45</v>
      </c>
      <c r="J15" s="9">
        <f>SUM(J16:J23)</f>
        <v>47670.06</v>
      </c>
      <c r="K15" s="15"/>
      <c r="L15" s="9">
        <f>SUM(L16:L21)</f>
        <v>51.41294050776808</v>
      </c>
      <c r="M15" s="26">
        <f>SUM(M16:M23)</f>
        <v>5.45</v>
      </c>
      <c r="N15" s="9">
        <f>SUM(N16:N23)</f>
        <v>31084.620000000003</v>
      </c>
      <c r="O15" s="9">
        <f>SUM(O16:O23)</f>
        <v>30116.7</v>
      </c>
      <c r="P15" s="15"/>
      <c r="Q15" s="9">
        <f>SUM(Q16:Q21)</f>
        <v>51.41294050776808</v>
      </c>
      <c r="R15" s="9">
        <f>SUM(R16:R23)</f>
        <v>5.07</v>
      </c>
      <c r="S15" s="9">
        <f>SUM(S16:S23)</f>
        <v>34295.508</v>
      </c>
    </row>
    <row r="16" spans="1:19" ht="12.75">
      <c r="A16" s="35" t="s">
        <v>15</v>
      </c>
      <c r="B16" s="35"/>
      <c r="C16" s="35"/>
      <c r="D16" s="35"/>
      <c r="E16" s="35"/>
      <c r="F16" s="35"/>
      <c r="G16" s="14" t="s">
        <v>9</v>
      </c>
      <c r="H16" s="12">
        <v>0.7598226127320953</v>
      </c>
      <c r="I16" s="5">
        <v>0.19</v>
      </c>
      <c r="J16" s="13">
        <f>$I$16*$B$45*J39</f>
        <v>1661.892</v>
      </c>
      <c r="K16" s="14" t="s">
        <v>9</v>
      </c>
      <c r="L16" s="12">
        <v>0.7598226127320953</v>
      </c>
      <c r="M16" s="5">
        <v>0.19</v>
      </c>
      <c r="N16" s="13">
        <f>$M$16*$B$45*N39</f>
        <v>1083.6840000000002</v>
      </c>
      <c r="O16" s="13">
        <f>$M$16*$B$45*O39</f>
        <v>1049.94</v>
      </c>
      <c r="P16" s="14" t="s">
        <v>9</v>
      </c>
      <c r="Q16" s="12">
        <v>0.7598226127320953</v>
      </c>
      <c r="R16" s="5">
        <v>0.19</v>
      </c>
      <c r="S16" s="13">
        <f>$R$16*S39*$B$45</f>
        <v>1285.236</v>
      </c>
    </row>
    <row r="17" spans="1:19" ht="12.75">
      <c r="A17" s="35" t="s">
        <v>16</v>
      </c>
      <c r="B17" s="35"/>
      <c r="C17" s="35"/>
      <c r="D17" s="35"/>
      <c r="E17" s="35"/>
      <c r="F17" s="35"/>
      <c r="G17" s="14" t="s">
        <v>9</v>
      </c>
      <c r="H17" s="12">
        <v>6.63867871352785</v>
      </c>
      <c r="I17" s="5">
        <v>0.56</v>
      </c>
      <c r="J17" s="13">
        <f>$I$17*$B$45*J39</f>
        <v>4898.2080000000005</v>
      </c>
      <c r="K17" s="14" t="s">
        <v>9</v>
      </c>
      <c r="L17" s="12">
        <v>6.63867871352785</v>
      </c>
      <c r="M17" s="5">
        <v>0.56</v>
      </c>
      <c r="N17" s="13">
        <f>$M$17*$B$45*N39</f>
        <v>3194.0160000000005</v>
      </c>
      <c r="O17" s="13">
        <f>$M$17*$B$45*O39</f>
        <v>3094.5600000000004</v>
      </c>
      <c r="P17" s="14" t="s">
        <v>9</v>
      </c>
      <c r="Q17" s="12">
        <v>6.63867871352785</v>
      </c>
      <c r="R17" s="5">
        <v>0.36</v>
      </c>
      <c r="S17" s="13">
        <f>$R$17*S39*$B$45</f>
        <v>2435.184</v>
      </c>
    </row>
    <row r="18" spans="1:19" ht="12.75">
      <c r="A18" s="35" t="s">
        <v>17</v>
      </c>
      <c r="B18" s="35"/>
      <c r="C18" s="35"/>
      <c r="D18" s="35"/>
      <c r="E18" s="35"/>
      <c r="F18" s="35"/>
      <c r="G18" s="14" t="s">
        <v>9</v>
      </c>
      <c r="H18" s="12">
        <v>23.528449933686996</v>
      </c>
      <c r="I18" s="5">
        <v>0.37</v>
      </c>
      <c r="J18" s="13">
        <f>$I$18*$B$45*J39</f>
        <v>3236.3159999999993</v>
      </c>
      <c r="K18" s="14" t="s">
        <v>9</v>
      </c>
      <c r="L18" s="12">
        <v>23.528449933686996</v>
      </c>
      <c r="M18" s="5">
        <v>0.37</v>
      </c>
      <c r="N18" s="13">
        <f>$M$18*$B$45*N39</f>
        <v>2110.332</v>
      </c>
      <c r="O18" s="13">
        <f>$M$18*$B$45*O39</f>
        <v>2044.6199999999997</v>
      </c>
      <c r="P18" s="14" t="s">
        <v>9</v>
      </c>
      <c r="Q18" s="12">
        <v>23.528449933686996</v>
      </c>
      <c r="R18" s="5">
        <v>0.37</v>
      </c>
      <c r="S18" s="13">
        <f>$R$18*S39*$B$45</f>
        <v>2502.8280000000004</v>
      </c>
    </row>
    <row r="19" spans="1:19" ht="12.75">
      <c r="A19" s="35" t="s">
        <v>18</v>
      </c>
      <c r="B19" s="35"/>
      <c r="C19" s="35"/>
      <c r="D19" s="35"/>
      <c r="E19" s="35"/>
      <c r="F19" s="35"/>
      <c r="G19" s="14" t="s">
        <v>9</v>
      </c>
      <c r="H19" s="12">
        <v>0.40813328912466834</v>
      </c>
      <c r="I19" s="5">
        <v>0.28</v>
      </c>
      <c r="J19" s="13">
        <f>$I$19*$B$45*J39</f>
        <v>2449.1040000000003</v>
      </c>
      <c r="K19" s="14" t="s">
        <v>9</v>
      </c>
      <c r="L19" s="12">
        <v>0.40813328912466834</v>
      </c>
      <c r="M19" s="5">
        <v>0.28</v>
      </c>
      <c r="N19" s="13">
        <f>$M$19*$B$45*N39</f>
        <v>1597.0080000000003</v>
      </c>
      <c r="O19" s="13">
        <f>$M$19*$B$45*O39</f>
        <v>1547.2800000000002</v>
      </c>
      <c r="P19" s="14" t="s">
        <v>9</v>
      </c>
      <c r="Q19" s="12">
        <v>0.40813328912466834</v>
      </c>
      <c r="R19" s="5">
        <v>0.28</v>
      </c>
      <c r="S19" s="13">
        <f>$R$19*S39*$B$45</f>
        <v>1894.0320000000006</v>
      </c>
    </row>
    <row r="20" spans="1:19" ht="43.5" customHeight="1">
      <c r="A20" s="35" t="s">
        <v>29</v>
      </c>
      <c r="B20" s="35"/>
      <c r="C20" s="35"/>
      <c r="D20" s="35"/>
      <c r="E20" s="35"/>
      <c r="F20" s="35"/>
      <c r="G20" s="16" t="s">
        <v>19</v>
      </c>
      <c r="H20" s="12">
        <v>12.083350464190978</v>
      </c>
      <c r="I20" s="5">
        <v>0.68</v>
      </c>
      <c r="J20" s="13">
        <f>$I$20*$B$45*J39</f>
        <v>5947.824</v>
      </c>
      <c r="K20" s="16" t="s">
        <v>19</v>
      </c>
      <c r="L20" s="12">
        <v>12.083350464190978</v>
      </c>
      <c r="M20" s="5">
        <v>0.68</v>
      </c>
      <c r="N20" s="13">
        <f>$M$20*$B$45*N39</f>
        <v>3878.4480000000003</v>
      </c>
      <c r="O20" s="13">
        <f>$M$20*$B$45*O39</f>
        <v>3757.6800000000003</v>
      </c>
      <c r="P20" s="16" t="s">
        <v>19</v>
      </c>
      <c r="Q20" s="12">
        <v>12.083350464190978</v>
      </c>
      <c r="R20" s="5">
        <v>0.68</v>
      </c>
      <c r="S20" s="13">
        <f>$R$20*S39*$B$45</f>
        <v>4599.792</v>
      </c>
    </row>
    <row r="21" spans="1:19" ht="12.75">
      <c r="A21" s="35" t="s">
        <v>30</v>
      </c>
      <c r="B21" s="35"/>
      <c r="C21" s="35"/>
      <c r="D21" s="35"/>
      <c r="E21" s="35"/>
      <c r="F21" s="35"/>
      <c r="G21" s="14" t="s">
        <v>9</v>
      </c>
      <c r="H21" s="12">
        <v>7.994505494505494</v>
      </c>
      <c r="I21" s="5">
        <v>0.63</v>
      </c>
      <c r="J21" s="13">
        <f>$I$21*$B$45*J39</f>
        <v>5510.484</v>
      </c>
      <c r="K21" s="14" t="s">
        <v>9</v>
      </c>
      <c r="L21" s="12">
        <v>7.994505494505494</v>
      </c>
      <c r="M21" s="5">
        <v>0.63</v>
      </c>
      <c r="N21" s="13">
        <f>$M$21*$B$45*N39</f>
        <v>3593.2680000000005</v>
      </c>
      <c r="O21" s="13">
        <f>$M$21*$B$45*O39</f>
        <v>3481.38</v>
      </c>
      <c r="P21" s="14" t="s">
        <v>9</v>
      </c>
      <c r="Q21" s="12">
        <v>7.994505494505494</v>
      </c>
      <c r="R21" s="5">
        <v>0.45</v>
      </c>
      <c r="S21" s="13">
        <f>$R$21*S39*$B$45</f>
        <v>3043.9800000000005</v>
      </c>
    </row>
    <row r="22" spans="1:19" ht="12.75">
      <c r="A22" s="35" t="s">
        <v>31</v>
      </c>
      <c r="B22" s="35"/>
      <c r="C22" s="35"/>
      <c r="D22" s="35"/>
      <c r="E22" s="35"/>
      <c r="F22" s="35"/>
      <c r="G22" s="14" t="s">
        <v>9</v>
      </c>
      <c r="H22" s="12">
        <v>7.994505494505494</v>
      </c>
      <c r="I22" s="5">
        <v>2.74</v>
      </c>
      <c r="J22" s="13">
        <f>$I$22*$B$45*J39</f>
        <v>23966.232</v>
      </c>
      <c r="K22" s="14" t="s">
        <v>9</v>
      </c>
      <c r="L22" s="12">
        <v>7.994505494505494</v>
      </c>
      <c r="M22" s="5">
        <v>2.74</v>
      </c>
      <c r="N22" s="13">
        <f>$M$22*$B$45*N39</f>
        <v>15627.864000000001</v>
      </c>
      <c r="O22" s="13">
        <f>$M$22*$B$45*O39</f>
        <v>15141.240000000002</v>
      </c>
      <c r="P22" s="14" t="s">
        <v>9</v>
      </c>
      <c r="Q22" s="12">
        <v>7.994505494505494</v>
      </c>
      <c r="R22" s="12">
        <v>2.74</v>
      </c>
      <c r="S22" s="13">
        <f>$R$22*S39*$B$45</f>
        <v>18534.456000000002</v>
      </c>
    </row>
    <row r="23" spans="1:19" ht="12.75">
      <c r="A23" s="35" t="s">
        <v>32</v>
      </c>
      <c r="B23" s="35"/>
      <c r="C23" s="35"/>
      <c r="D23" s="35"/>
      <c r="E23" s="35"/>
      <c r="F23" s="35"/>
      <c r="G23" s="14" t="s">
        <v>9</v>
      </c>
      <c r="H23" s="12">
        <v>7.994505494505494</v>
      </c>
      <c r="I23" s="5">
        <v>0</v>
      </c>
      <c r="J23" s="13">
        <f>$I$23*$B$45*J39</f>
        <v>0</v>
      </c>
      <c r="K23" s="14" t="s">
        <v>9</v>
      </c>
      <c r="L23" s="12">
        <v>7.994505494505494</v>
      </c>
      <c r="M23" s="5">
        <v>0</v>
      </c>
      <c r="N23" s="13">
        <f>$M$23*$B$45*N39</f>
        <v>0</v>
      </c>
      <c r="O23" s="13">
        <f>$M$23*$B$45*O39</f>
        <v>0</v>
      </c>
      <c r="P23" s="14" t="s">
        <v>9</v>
      </c>
      <c r="Q23" s="12">
        <v>7.994505494505494</v>
      </c>
      <c r="R23" s="12">
        <v>0</v>
      </c>
      <c r="S23" s="13">
        <f>$R$23*S39*$B$45</f>
        <v>0</v>
      </c>
    </row>
    <row r="24" spans="1:19" ht="13.5" customHeight="1">
      <c r="A24" s="36" t="s">
        <v>20</v>
      </c>
      <c r="B24" s="36"/>
      <c r="C24" s="36"/>
      <c r="D24" s="36"/>
      <c r="E24" s="36"/>
      <c r="F24" s="36"/>
      <c r="G24" s="15"/>
      <c r="H24" s="17">
        <f>SUM(H25:H28)</f>
        <v>33.76989389920425</v>
      </c>
      <c r="I24" s="27">
        <f>SUM(I25:I28)</f>
        <v>5.5</v>
      </c>
      <c r="J24" s="10">
        <f>SUM(J25:J28)</f>
        <v>48107.399999999994</v>
      </c>
      <c r="K24" s="15"/>
      <c r="L24" s="17">
        <f>SUM(L25:L28)</f>
        <v>33.76989389920425</v>
      </c>
      <c r="M24" s="27">
        <f>SUM(M25:M28)</f>
        <v>5.5</v>
      </c>
      <c r="N24" s="10">
        <f>SUM(N25:N28)</f>
        <v>31369.8</v>
      </c>
      <c r="O24" s="10">
        <f>SUM(O25:O28)</f>
        <v>30393</v>
      </c>
      <c r="P24" s="15"/>
      <c r="Q24" s="17">
        <f>SUM(Q25:Q28)</f>
        <v>33.76989389920425</v>
      </c>
      <c r="R24" s="17">
        <f>SUM(R25:R28)</f>
        <v>2.49</v>
      </c>
      <c r="S24" s="10">
        <f>SUM(S25:S28)</f>
        <v>16843.356000000003</v>
      </c>
    </row>
    <row r="25" spans="1:19" ht="12.75">
      <c r="A25" s="35" t="s">
        <v>33</v>
      </c>
      <c r="B25" s="35"/>
      <c r="C25" s="35"/>
      <c r="D25" s="35"/>
      <c r="E25" s="35"/>
      <c r="F25" s="35"/>
      <c r="G25" s="14" t="s">
        <v>21</v>
      </c>
      <c r="H25" s="12">
        <v>0.3445907540735127</v>
      </c>
      <c r="I25" s="5">
        <v>0</v>
      </c>
      <c r="J25" s="13">
        <f>$I$25*$B$45*J39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3">
        <f>$M$25*$B$45*O39</f>
        <v>0</v>
      </c>
      <c r="P25" s="14" t="s">
        <v>21</v>
      </c>
      <c r="Q25" s="12">
        <v>0.3445907540735127</v>
      </c>
      <c r="R25" s="12">
        <v>0</v>
      </c>
      <c r="S25" s="13">
        <f>$R$25*S39*$B$45</f>
        <v>0</v>
      </c>
    </row>
    <row r="26" spans="1:19" ht="37.5" customHeight="1">
      <c r="A26" s="38" t="s">
        <v>34</v>
      </c>
      <c r="B26" s="38"/>
      <c r="C26" s="38"/>
      <c r="D26" s="38"/>
      <c r="E26" s="38"/>
      <c r="F26" s="38"/>
      <c r="G26" s="14" t="s">
        <v>21</v>
      </c>
      <c r="H26" s="12">
        <v>7.580996589617279</v>
      </c>
      <c r="I26" s="5">
        <v>0.25</v>
      </c>
      <c r="J26" s="13">
        <f>$I$26*$B$45*J39</f>
        <v>2186.7</v>
      </c>
      <c r="K26" s="14" t="s">
        <v>21</v>
      </c>
      <c r="L26" s="12">
        <v>7.580996589617279</v>
      </c>
      <c r="M26" s="5">
        <v>0.25</v>
      </c>
      <c r="N26" s="13">
        <f>$M$26*$B$45*N39</f>
        <v>1425.9</v>
      </c>
      <c r="O26" s="13">
        <f>$M$26*$B$45*O39</f>
        <v>1381.5</v>
      </c>
      <c r="P26" s="14" t="s">
        <v>21</v>
      </c>
      <c r="Q26" s="12">
        <v>7.580996589617279</v>
      </c>
      <c r="R26" s="12">
        <v>0.14</v>
      </c>
      <c r="S26" s="13">
        <f>$R$26*S39*$B$45</f>
        <v>947.0160000000003</v>
      </c>
    </row>
    <row r="27" spans="1:19" ht="45" customHeight="1">
      <c r="A27" s="38" t="s">
        <v>35</v>
      </c>
      <c r="B27" s="38"/>
      <c r="C27" s="38"/>
      <c r="D27" s="38"/>
      <c r="E27" s="38"/>
      <c r="F27" s="38"/>
      <c r="G27" s="16" t="s">
        <v>22</v>
      </c>
      <c r="H27" s="18">
        <v>2.067544524441076</v>
      </c>
      <c r="I27" s="5">
        <v>0.04</v>
      </c>
      <c r="J27" s="13">
        <f>$I$27*$B$45*J39</f>
        <v>349.87199999999996</v>
      </c>
      <c r="K27" s="16" t="s">
        <v>22</v>
      </c>
      <c r="L27" s="18">
        <v>2.067544524441076</v>
      </c>
      <c r="M27" s="5">
        <v>0.04</v>
      </c>
      <c r="N27" s="13">
        <f>$M$27*$B$45*N39</f>
        <v>228.144</v>
      </c>
      <c r="O27" s="13">
        <f>$M$27*$B$45*O39</f>
        <v>221.04</v>
      </c>
      <c r="P27" s="16" t="s">
        <v>22</v>
      </c>
      <c r="Q27" s="18">
        <v>2.067544524441076</v>
      </c>
      <c r="R27" s="12">
        <v>0</v>
      </c>
      <c r="S27" s="13">
        <f>$R$27*S39*$B$45</f>
        <v>0</v>
      </c>
    </row>
    <row r="28" spans="1:19" ht="68.25" customHeight="1">
      <c r="A28" s="38" t="s">
        <v>36</v>
      </c>
      <c r="B28" s="38"/>
      <c r="C28" s="38"/>
      <c r="D28" s="38"/>
      <c r="E28" s="38"/>
      <c r="F28" s="38"/>
      <c r="G28" s="14" t="s">
        <v>21</v>
      </c>
      <c r="H28" s="12">
        <v>23.776762031072376</v>
      </c>
      <c r="I28" s="5">
        <v>5.21</v>
      </c>
      <c r="J28" s="13">
        <f>$I$28*$B$45*J39</f>
        <v>45570.827999999994</v>
      </c>
      <c r="K28" s="14" t="s">
        <v>21</v>
      </c>
      <c r="L28" s="12">
        <v>23.776762031072376</v>
      </c>
      <c r="M28" s="5">
        <v>5.21</v>
      </c>
      <c r="N28" s="13">
        <f>$M$28*$B$45*N39</f>
        <v>29715.755999999998</v>
      </c>
      <c r="O28" s="13">
        <f>$M$28*$B$45*O39</f>
        <v>28790.46</v>
      </c>
      <c r="P28" s="14" t="s">
        <v>21</v>
      </c>
      <c r="Q28" s="12">
        <v>23.776762031072376</v>
      </c>
      <c r="R28" s="12">
        <v>2.35</v>
      </c>
      <c r="S28" s="13">
        <f>$R$28*S39*$B$45</f>
        <v>15896.340000000002</v>
      </c>
    </row>
    <row r="29" spans="1:19" ht="12.75">
      <c r="A29" s="37" t="s">
        <v>23</v>
      </c>
      <c r="B29" s="37"/>
      <c r="C29" s="37"/>
      <c r="D29" s="37"/>
      <c r="E29" s="37"/>
      <c r="F29" s="37"/>
      <c r="G29" s="15"/>
      <c r="H29" s="17">
        <f>SUM(H30:H32)</f>
        <v>14.81716559302766</v>
      </c>
      <c r="I29" s="27">
        <f>SUM(I30:I35)</f>
        <v>2.85</v>
      </c>
      <c r="J29" s="17">
        <f>SUM(J30:J35)</f>
        <v>24928.379999999997</v>
      </c>
      <c r="K29" s="15"/>
      <c r="L29" s="17">
        <f>SUM(L30:L32)</f>
        <v>14.81716559302766</v>
      </c>
      <c r="M29" s="27">
        <f>SUM(M30:M35)</f>
        <v>2.85</v>
      </c>
      <c r="N29" s="17">
        <f>SUM(N30:N35)</f>
        <v>16255.26</v>
      </c>
      <c r="O29" s="17">
        <f>SUM(O30:O35)</f>
        <v>15749.1</v>
      </c>
      <c r="P29" s="15"/>
      <c r="Q29" s="17">
        <f>SUM(Q30:Q32)</f>
        <v>14.81716559302766</v>
      </c>
      <c r="R29" s="17">
        <f>SUM(R30:R35)</f>
        <v>1.47</v>
      </c>
      <c r="S29" s="17">
        <f>SUM(S30:S35)</f>
        <v>9943.668000000001</v>
      </c>
    </row>
    <row r="30" spans="1:19" ht="95.25" customHeight="1">
      <c r="A30" s="38" t="s">
        <v>37</v>
      </c>
      <c r="B30" s="38"/>
      <c r="C30" s="38"/>
      <c r="D30" s="38"/>
      <c r="E30" s="38"/>
      <c r="F30" s="38"/>
      <c r="G30" s="16" t="s">
        <v>24</v>
      </c>
      <c r="H30" s="18">
        <v>11.753978779840848</v>
      </c>
      <c r="I30" s="5">
        <v>1.06</v>
      </c>
      <c r="J30" s="13">
        <f>$I$30*$B$45*J39</f>
        <v>9271.608</v>
      </c>
      <c r="K30" s="16" t="s">
        <v>24</v>
      </c>
      <c r="L30" s="18">
        <v>11.753978779840848</v>
      </c>
      <c r="M30" s="5">
        <v>1.06</v>
      </c>
      <c r="N30" s="13">
        <f>$M$30*$B$45*N39</f>
        <v>6045.816000000001</v>
      </c>
      <c r="O30" s="13">
        <f>$M$30*$B$45*O39</f>
        <v>5857.56</v>
      </c>
      <c r="P30" s="16" t="s">
        <v>24</v>
      </c>
      <c r="Q30" s="18">
        <v>11.753978779840848</v>
      </c>
      <c r="R30" s="12">
        <v>0</v>
      </c>
      <c r="S30" s="13">
        <f>$R$30*S39*$B$45</f>
        <v>0</v>
      </c>
    </row>
    <row r="31" spans="1:19" ht="54.75" customHeight="1">
      <c r="A31" s="35" t="s">
        <v>38</v>
      </c>
      <c r="B31" s="35"/>
      <c r="C31" s="35"/>
      <c r="D31" s="35"/>
      <c r="E31" s="35"/>
      <c r="F31" s="35"/>
      <c r="G31" s="16" t="s">
        <v>25</v>
      </c>
      <c r="H31" s="18">
        <v>2.2252747252747254</v>
      </c>
      <c r="I31" s="5">
        <v>0.89</v>
      </c>
      <c r="J31" s="13">
        <f>$I$31*$B$45*J39</f>
        <v>7784.651999999999</v>
      </c>
      <c r="K31" s="16" t="s">
        <v>25</v>
      </c>
      <c r="L31" s="18">
        <v>2.2252747252747254</v>
      </c>
      <c r="M31" s="5">
        <v>0.89</v>
      </c>
      <c r="N31" s="13">
        <f>$M$31*$B$45*N39</f>
        <v>5076.204</v>
      </c>
      <c r="O31" s="13">
        <f>$M$31*$B$45*O39</f>
        <v>4918.139999999999</v>
      </c>
      <c r="P31" s="16" t="s">
        <v>25</v>
      </c>
      <c r="Q31" s="18">
        <v>2.2252747252747254</v>
      </c>
      <c r="R31" s="12">
        <v>0.68</v>
      </c>
      <c r="S31" s="13">
        <f>$R$31*S39*$B$45</f>
        <v>4599.792</v>
      </c>
    </row>
    <row r="32" spans="1:19" ht="12.75">
      <c r="A32" s="35" t="s">
        <v>39</v>
      </c>
      <c r="B32" s="35"/>
      <c r="C32" s="35"/>
      <c r="D32" s="35"/>
      <c r="E32" s="35"/>
      <c r="F32" s="35"/>
      <c r="G32" s="14" t="s">
        <v>21</v>
      </c>
      <c r="H32" s="12">
        <v>0.8379120879120879</v>
      </c>
      <c r="I32" s="5">
        <v>0.58</v>
      </c>
      <c r="J32" s="13">
        <f>$I$32*$B$45*J39</f>
        <v>5073.143999999999</v>
      </c>
      <c r="K32" s="14" t="s">
        <v>21</v>
      </c>
      <c r="L32" s="12">
        <v>0.8379120879120879</v>
      </c>
      <c r="M32" s="5">
        <v>0.58</v>
      </c>
      <c r="N32" s="13">
        <f>$M$32*$B$45*N39</f>
        <v>3308.0879999999997</v>
      </c>
      <c r="O32" s="13">
        <f>$M$32*$B$45*O39</f>
        <v>3205.0799999999995</v>
      </c>
      <c r="P32" s="14" t="s">
        <v>21</v>
      </c>
      <c r="Q32" s="12">
        <v>0.8379120879120879</v>
      </c>
      <c r="R32" s="12">
        <v>0.47</v>
      </c>
      <c r="S32" s="13">
        <f>$R$32*S39*$B$45</f>
        <v>3179.268</v>
      </c>
    </row>
    <row r="33" spans="1:19" ht="12.75">
      <c r="A33" s="35" t="s">
        <v>43</v>
      </c>
      <c r="B33" s="35"/>
      <c r="C33" s="35"/>
      <c r="D33" s="35"/>
      <c r="E33" s="35"/>
      <c r="F33" s="35"/>
      <c r="G33" s="14" t="s">
        <v>21</v>
      </c>
      <c r="H33" s="12">
        <v>0.8379120879120879</v>
      </c>
      <c r="I33" s="5">
        <v>0.32</v>
      </c>
      <c r="J33" s="13">
        <f>$I$33*$B$45*J39</f>
        <v>2798.9759999999997</v>
      </c>
      <c r="K33" s="14" t="s">
        <v>21</v>
      </c>
      <c r="L33" s="12">
        <v>0.8379120879120879</v>
      </c>
      <c r="M33" s="5">
        <v>0.32</v>
      </c>
      <c r="N33" s="13">
        <f>$M$33*$B$45*N39</f>
        <v>1825.152</v>
      </c>
      <c r="O33" s="13">
        <f>$M$33*$B$45*O39</f>
        <v>1768.32</v>
      </c>
      <c r="P33" s="14" t="s">
        <v>21</v>
      </c>
      <c r="Q33" s="12">
        <v>0.8379120879120879</v>
      </c>
      <c r="R33" s="12">
        <v>0.32</v>
      </c>
      <c r="S33" s="13">
        <f>$R$33*S39*$B$45</f>
        <v>2164.608</v>
      </c>
    </row>
    <row r="34" spans="1:19" ht="12.75">
      <c r="A34" s="35" t="s">
        <v>44</v>
      </c>
      <c r="B34" s="35"/>
      <c r="C34" s="35"/>
      <c r="D34" s="35"/>
      <c r="E34" s="35"/>
      <c r="F34" s="35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3">
        <f>$M$34*$B$45*O39</f>
        <v>0</v>
      </c>
      <c r="P34" s="14" t="s">
        <v>21</v>
      </c>
      <c r="Q34" s="12">
        <v>0.8379120879120879</v>
      </c>
      <c r="R34" s="12">
        <v>0</v>
      </c>
      <c r="S34" s="13">
        <f>$R$34*S39*$B$45</f>
        <v>0</v>
      </c>
    </row>
    <row r="35" spans="1:19" ht="12.75">
      <c r="A35" s="35" t="s">
        <v>45</v>
      </c>
      <c r="B35" s="35"/>
      <c r="C35" s="35"/>
      <c r="D35" s="35"/>
      <c r="E35" s="35"/>
      <c r="F35" s="35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3">
        <f>$M$35*$B$45*O39</f>
        <v>0</v>
      </c>
      <c r="P35" s="14" t="s">
        <v>21</v>
      </c>
      <c r="Q35" s="12">
        <v>0.8379120879120879</v>
      </c>
      <c r="R35" s="12">
        <v>0</v>
      </c>
      <c r="S35" s="13">
        <f>$R$35*S39*$B$45</f>
        <v>0</v>
      </c>
    </row>
    <row r="36" spans="1:19" ht="12.75">
      <c r="A36" s="37" t="s">
        <v>40</v>
      </c>
      <c r="B36" s="37"/>
      <c r="C36" s="37"/>
      <c r="D36" s="37"/>
      <c r="E36" s="37"/>
      <c r="F36" s="37"/>
      <c r="G36" s="15"/>
      <c r="H36" s="17">
        <f>SUM(H38:H40)</f>
        <v>114.22570239999999</v>
      </c>
      <c r="I36" s="27">
        <v>0</v>
      </c>
      <c r="J36" s="19">
        <f>$I$36*$B$45*J39</f>
        <v>0</v>
      </c>
      <c r="K36" s="15"/>
      <c r="L36" s="17">
        <f>SUM(L38:L40)</f>
        <v>114.22570239999999</v>
      </c>
      <c r="M36" s="27">
        <v>0.62</v>
      </c>
      <c r="N36" s="19">
        <f>$M$36*$B$45*N39</f>
        <v>3536.232</v>
      </c>
      <c r="O36" s="19">
        <f>$M$36*$B$45*O39</f>
        <v>3426.12</v>
      </c>
      <c r="P36" s="15"/>
      <c r="Q36" s="17">
        <f>SUM(Q38:Q40)</f>
        <v>114.22570239999999</v>
      </c>
      <c r="R36" s="17">
        <v>0.62</v>
      </c>
      <c r="S36" s="19">
        <f>$R$36*S39*$B$45</f>
        <v>4193.928</v>
      </c>
    </row>
    <row r="37" spans="1:19" ht="12.75">
      <c r="A37" s="41" t="s">
        <v>42</v>
      </c>
      <c r="B37" s="42"/>
      <c r="C37" s="42"/>
      <c r="D37" s="42"/>
      <c r="E37" s="42"/>
      <c r="F37" s="43"/>
      <c r="G37" s="15"/>
      <c r="H37" s="17"/>
      <c r="I37" s="27">
        <v>1.09</v>
      </c>
      <c r="J37" s="19">
        <f>$I$37*$B$45*J39</f>
        <v>9534.012</v>
      </c>
      <c r="K37" s="15"/>
      <c r="L37" s="17"/>
      <c r="M37" s="27">
        <v>1.09</v>
      </c>
      <c r="N37" s="19">
        <f>$M$37*$B$45*N39</f>
        <v>6216.924000000001</v>
      </c>
      <c r="O37" s="19">
        <f>$M$37*$B$45*O39</f>
        <v>6023.340000000001</v>
      </c>
      <c r="P37" s="15"/>
      <c r="Q37" s="17"/>
      <c r="R37" s="27">
        <v>0.95</v>
      </c>
      <c r="S37" s="19">
        <f>$R$37*S39*$B$45</f>
        <v>6426.18</v>
      </c>
    </row>
    <row r="38" spans="1:23" ht="12.75">
      <c r="A38" s="40" t="s">
        <v>26</v>
      </c>
      <c r="B38" s="40"/>
      <c r="C38" s="40"/>
      <c r="D38" s="40"/>
      <c r="E38" s="40"/>
      <c r="F38" s="40"/>
      <c r="G38" s="20"/>
      <c r="H38" s="21">
        <f>H29+H24+H15+H10</f>
        <v>99.99999999999999</v>
      </c>
      <c r="I38" s="28"/>
      <c r="J38" s="10">
        <f>J29+J24+J15+J10+J36+J37</f>
        <v>130239.852</v>
      </c>
      <c r="K38" s="20"/>
      <c r="L38" s="21">
        <f>L29+L24+L15+L10</f>
        <v>99.99999999999999</v>
      </c>
      <c r="M38" s="28"/>
      <c r="N38" s="10">
        <f>N29+N24+N15+N10+N36+N37</f>
        <v>88462.836</v>
      </c>
      <c r="O38" s="10">
        <f>O29+O24+O15+O10+O36+O37</f>
        <v>85708.26</v>
      </c>
      <c r="P38" s="20"/>
      <c r="Q38" s="21">
        <f>Q29+Q24+Q15+Q10</f>
        <v>99.99999999999999</v>
      </c>
      <c r="R38" s="17"/>
      <c r="S38" s="10">
        <f>S29+S24+S15+S10+S36+S37</f>
        <v>71702.64000000001</v>
      </c>
      <c r="U38" s="25">
        <f>J38+N38+O38+S38</f>
        <v>376113.588</v>
      </c>
      <c r="W38" s="1">
        <f>U38/12*0.05</f>
        <v>1567.13995</v>
      </c>
    </row>
    <row r="39" spans="1:19" ht="12.75">
      <c r="A39" s="40" t="s">
        <v>27</v>
      </c>
      <c r="B39" s="40"/>
      <c r="C39" s="40"/>
      <c r="D39" s="40"/>
      <c r="E39" s="40"/>
      <c r="F39" s="40"/>
      <c r="G39" s="20"/>
      <c r="H39" s="20"/>
      <c r="I39" s="29"/>
      <c r="J39" s="10">
        <v>728.9</v>
      </c>
      <c r="K39" s="20"/>
      <c r="L39" s="20"/>
      <c r="M39" s="29"/>
      <c r="N39" s="10">
        <v>475.3</v>
      </c>
      <c r="O39" s="10">
        <v>460.5</v>
      </c>
      <c r="P39" s="20"/>
      <c r="Q39" s="20"/>
      <c r="R39" s="20"/>
      <c r="S39" s="10">
        <v>563.7</v>
      </c>
    </row>
    <row r="40" spans="1:19" s="6" customFormat="1" ht="25.5" customHeight="1">
      <c r="A40" s="39" t="s">
        <v>46</v>
      </c>
      <c r="B40" s="39"/>
      <c r="C40" s="39"/>
      <c r="D40" s="39"/>
      <c r="E40" s="39"/>
      <c r="F40" s="39"/>
      <c r="G40" s="22"/>
      <c r="H40" s="22">
        <f>7.28*1.416*1.2*1.15</f>
        <v>14.225702399999998</v>
      </c>
      <c r="I40" s="30">
        <f>I15+I24+I29+I36+I37</f>
        <v>14.889999999999999</v>
      </c>
      <c r="J40" s="22">
        <f>J38/12/J39</f>
        <v>14.89</v>
      </c>
      <c r="K40" s="22"/>
      <c r="L40" s="22">
        <f>7.28*1.416*1.2*1.15</f>
        <v>14.225702399999998</v>
      </c>
      <c r="M40" s="30">
        <f>M15+M24+M29+M36+M37</f>
        <v>15.509999999999998</v>
      </c>
      <c r="N40" s="22">
        <f>N38/12/N39</f>
        <v>15.509999999999998</v>
      </c>
      <c r="O40" s="22">
        <f>O38/12/O39</f>
        <v>15.51</v>
      </c>
      <c r="P40" s="22"/>
      <c r="Q40" s="22">
        <f>7.28*1.416*1.2*1.15</f>
        <v>14.225702399999998</v>
      </c>
      <c r="R40" s="22">
        <f>R15+R24+R29+R36+R37</f>
        <v>10.6</v>
      </c>
      <c r="S40" s="22">
        <f>S38/12/S39</f>
        <v>10.600000000000001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0">
    <mergeCell ref="P8:S8"/>
    <mergeCell ref="G7:O7"/>
    <mergeCell ref="A7:F9"/>
    <mergeCell ref="A10:F10"/>
    <mergeCell ref="G8:J8"/>
    <mergeCell ref="K8:O8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3:F13"/>
    <mergeCell ref="A15:F15"/>
    <mergeCell ref="A12:F12"/>
    <mergeCell ref="A14:F14"/>
    <mergeCell ref="A16:F16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2014-03-26T11:41:10Z</dcterms:modified>
  <cp:category/>
  <cp:version/>
  <cp:contentType/>
  <cp:contentStatus/>
</cp:coreProperties>
</file>